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emitbrukere.helsemn.no\home$\836-11\Dokumenter\4 Prosjektmetodikk\"/>
    </mc:Choice>
  </mc:AlternateContent>
  <bookViews>
    <workbookView xWindow="0" yWindow="0" windowWidth="24780" windowHeight="8685"/>
  </bookViews>
  <sheets>
    <sheet name="Veiledning til Spiderweb " sheetId="6" r:id="rId1"/>
    <sheet name="Investeringsanalyse" sheetId="3" r:id="rId2"/>
    <sheet name="Inntjening og nåverdi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C6" i="3"/>
  <c r="B6" i="3"/>
  <c r="R5" i="3"/>
  <c r="I5" i="3" s="1"/>
  <c r="I6" i="3" s="1"/>
  <c r="Q5" i="3"/>
  <c r="H5" i="3" s="1"/>
  <c r="H6" i="3" s="1"/>
  <c r="P5" i="3"/>
  <c r="G5" i="3" s="1"/>
  <c r="G6" i="3" s="1"/>
  <c r="O5" i="3"/>
  <c r="F5" i="3" s="1"/>
  <c r="F6" i="3" s="1"/>
  <c r="N5" i="3"/>
  <c r="I6" i="2"/>
  <c r="H6" i="2"/>
  <c r="G6" i="2"/>
  <c r="F6" i="2"/>
  <c r="E6" i="2"/>
  <c r="D6" i="2"/>
  <c r="C6" i="2"/>
  <c r="B6" i="2"/>
  <c r="D5" i="2"/>
  <c r="C5" i="2"/>
  <c r="B5" i="2"/>
  <c r="J3" i="3"/>
  <c r="I5" i="2"/>
  <c r="H5" i="2"/>
  <c r="G5" i="2"/>
  <c r="F5" i="2"/>
  <c r="E5" i="2" l="1"/>
  <c r="E5" i="3"/>
  <c r="E6" i="3" s="1"/>
  <c r="B42" i="2"/>
  <c r="B43" i="2"/>
  <c r="B13" i="2" l="1"/>
  <c r="C40" i="2" l="1"/>
  <c r="B40" i="2"/>
  <c r="G40" i="2"/>
  <c r="F40" i="2"/>
  <c r="E40" i="2"/>
  <c r="D40" i="2"/>
  <c r="B41" i="2" l="1"/>
  <c r="B8" i="2"/>
  <c r="D7" i="2"/>
  <c r="D8" i="2" s="1"/>
  <c r="E7" i="2"/>
  <c r="E8" i="2" s="1"/>
  <c r="F7" i="2"/>
  <c r="F8" i="2" s="1"/>
  <c r="G7" i="2"/>
  <c r="G8" i="2" s="1"/>
  <c r="H7" i="2"/>
  <c r="H8" i="2" s="1"/>
  <c r="I7" i="2"/>
  <c r="I8" i="2" s="1"/>
  <c r="C7" i="2"/>
  <c r="C8" i="2" s="1"/>
  <c r="B12" i="2" l="1"/>
</calcChain>
</file>

<file path=xl/sharedStrings.xml><?xml version="1.0" encoding="utf-8"?>
<sst xmlns="http://schemas.openxmlformats.org/spreadsheetml/2006/main" count="109" uniqueCount="100">
  <si>
    <t>Kategorier</t>
  </si>
  <si>
    <t>Vurdering for aktuelt prosjekt</t>
  </si>
  <si>
    <t>Begrunnelse</t>
  </si>
  <si>
    <t>Gyldige verdier</t>
  </si>
  <si>
    <t>Graden av nytenkning/utvikling</t>
  </si>
  <si>
    <t>Økonomisk størrelse</t>
  </si>
  <si>
    <t>Avhengighet til andre prosjekter</t>
  </si>
  <si>
    <t>Interessenter</t>
  </si>
  <si>
    <t>Prosjektorganisasjon</t>
  </si>
  <si>
    <t>Føringer for å sette verdi 1-6 på de forskjellige kategoriene</t>
  </si>
  <si>
    <t>Graden av nytenkning/Utvikling</t>
  </si>
  <si>
    <t>Økonomisk Størrelse</t>
  </si>
  <si>
    <t>Ingen utvikling av ny funksjonalitet</t>
  </si>
  <si>
    <t>P50 &lt;5 mill</t>
  </si>
  <si>
    <t>Ingen avhengigheter til noen andre prosjekter.</t>
  </si>
  <si>
    <t xml:space="preserve">
En av interessentene har så betydelig påvirkning på prosjektet at potensielt kan stoppe prosjektet. En mottaker.
</t>
  </si>
  <si>
    <t>Enkel med få deltakere og med tydelige ansvarsområder og ressursavtaler</t>
  </si>
  <si>
    <t xml:space="preserve">Noe tilpasning av en eksisterende løsning, men ingen utvikling av funksjonalitet. Hyllevare-anskaffelse. </t>
  </si>
  <si>
    <t>5-10 mill</t>
  </si>
  <si>
    <t>Det foreligger avhengigheter til et annet prosjekt i HMN, men gir lav bekymring for at det vil påvirke måloppnåelse for dette prosjektet ut fra eksisterende planer.</t>
  </si>
  <si>
    <t xml:space="preserve">2-3 interessenter med betydelig påvirkning på prosjektet. Et mindre fagmiljø er mottaker.
</t>
  </si>
  <si>
    <t>Enkel med få deltakere, men noe uklare ansvarsområder og/eller manglende ressursavtaler</t>
  </si>
  <si>
    <t xml:space="preserve">Noe ny funksjonalitet inn på en eksisterende utviklet løsning. Lav grad av utfordringer, utvikler har en forståelse for hvordan funksjonaliteten skal løses. </t>
  </si>
  <si>
    <t>10-20 mill</t>
  </si>
  <si>
    <t>Det foreligger avhengigheter til flere prosjekter i HMN, men gir lav bekymring for at det vil påvirke måloppnåelse for dette prosjektet ut fra eksisterende planer.</t>
  </si>
  <si>
    <t>Moderate endringer i arbeidsrutiner hos 1 faggruppe/klinikk</t>
  </si>
  <si>
    <t xml:space="preserve"> Flere interessenter med betydelig påvirkning på prosjektet. Et helt fagmiljø i ett HF er mottaker.
</t>
  </si>
  <si>
    <t>En viss størrelse med deltakere fra flere enn ett foretak og med tydelige ansvarsområder og ressursavtaler</t>
  </si>
  <si>
    <t xml:space="preserve">Stor grad av tilpasning av en eksisterende løsning, men ikke egentlig utvikling av funksjonalitet. Hyllevare-anskaffelse. </t>
  </si>
  <si>
    <t>20-30 mill</t>
  </si>
  <si>
    <t>Flere avhengigheter til pågående andre prosjekter i HMN, kan gi utfordringer med måloppnåelse.</t>
  </si>
  <si>
    <t>Moderate endringer i arbeidsrutiner hos flere faggrupper/klinikker</t>
  </si>
  <si>
    <t>Flere interessenter med betydelig påvirkning på prosjektet. mer enn ett HF er mottaker.</t>
  </si>
  <si>
    <t>Svært stor med mange deltakere fra mange foretak, men godt beskrevet med tydelige ansvarsområder og ressursavtaler</t>
  </si>
  <si>
    <t>Mye ny funksjonalitet skal utvikles. Uklart for utvikler hvordan funksjonaliteten skal løses, som krever tett samarbeid med kunde og/eller leverandør.</t>
  </si>
  <si>
    <t>30-50 mill</t>
  </si>
  <si>
    <t xml:space="preserve">Flere avhengigheter til pågående interregionale, eller nasjonale prosjekter, med moderat risiko for måloppnåelse. </t>
  </si>
  <si>
    <t>Store endringer i arbeidsrutiner hos en eller flere faggrupper/klinikker</t>
  </si>
  <si>
    <t>Mange interessenter med betydelig påvirkning på prosjektet. Mange sluttbrukere er påvirket, ,for eksempel et helt fagmiljø i HMN.</t>
  </si>
  <si>
    <t>En viss størrelse med deltakere fra flere enn ett foretak, men noe uklare ansvarsområder og/eller manglende ressursavtaler</t>
  </si>
  <si>
    <t>Helt nytt, nybrottsarbeid.  Innføring av en ny tjeneste. Ny teknologi.</t>
  </si>
  <si>
    <t>Prosjektramme (P50 i budsjett) &gt;50 mill</t>
  </si>
  <si>
    <t>Flere avhengigheter til pågående interregionale, eller nasjonale prosjekter,  med høy risiko for måloppnåelse.</t>
  </si>
  <si>
    <t xml:space="preserve">Omfattende endringer i rutiner og arbeidsmetoder for alle HF og faggrupper i HMN. </t>
  </si>
  <si>
    <t>Svært mange interessenter som har påvirkningskraft på prosjektet, for eksempel alle HF. Hele eller størstedelen av HMN er mottaker</t>
  </si>
  <si>
    <t>Svært stor med mange deltakere fra mange foretak, men uoversiktlig og med uklare ansvarsområder og/eller ressursavtaler</t>
  </si>
  <si>
    <t>År 1</t>
  </si>
  <si>
    <t>År 2</t>
  </si>
  <si>
    <t xml:space="preserve">År 3 </t>
  </si>
  <si>
    <t>År 4</t>
  </si>
  <si>
    <t>År 5</t>
  </si>
  <si>
    <t>År 6</t>
  </si>
  <si>
    <t>År 7</t>
  </si>
  <si>
    <t>År 8</t>
  </si>
  <si>
    <t>Totalt</t>
  </si>
  <si>
    <t xml:space="preserve">Gevinster </t>
  </si>
  <si>
    <t>År4</t>
  </si>
  <si>
    <t>År5</t>
  </si>
  <si>
    <t>År6</t>
  </si>
  <si>
    <t>År7</t>
  </si>
  <si>
    <t>År8</t>
  </si>
  <si>
    <t xml:space="preserve">Gevinst 1 </t>
  </si>
  <si>
    <t>Prosjekt kostnader (P)</t>
  </si>
  <si>
    <t>Gevinst 2</t>
  </si>
  <si>
    <t>Drift-og forvaltningskostnader (D)</t>
  </si>
  <si>
    <t>Gevinst 3</t>
  </si>
  <si>
    <t>Brutto  gevinstestimater (B)</t>
  </si>
  <si>
    <t>SUM Brutto</t>
  </si>
  <si>
    <t>Netto gevinster (B-P-D)</t>
  </si>
  <si>
    <t>Verdiene i tabellen over er linket inn i tabell på neste fane "Inntjening og nåverdi", og får samtidig generert ut grafen over inntjening</t>
  </si>
  <si>
    <t>1. Fyll ut gevinstestimater til høyre</t>
  </si>
  <si>
    <t>2. Fyll ut kostnader i tabell over</t>
  </si>
  <si>
    <t>3. Dersom prosjektet varer kortere eller lengre enn tre år, må formlene oppdateres på neste fane</t>
  </si>
  <si>
    <t>4. Lim inn tabell i prosjektbegrunnelsen og/eller lime inn grafen over inntjening</t>
  </si>
  <si>
    <t>Beregning av prosjektinntjening</t>
  </si>
  <si>
    <t>Utgifter:</t>
  </si>
  <si>
    <t>Inntekter:</t>
  </si>
  <si>
    <t>År1</t>
  </si>
  <si>
    <t>År2</t>
  </si>
  <si>
    <t>År3</t>
  </si>
  <si>
    <t>Gevinstestimater (fylles ut på fanen investeringsanalyse)</t>
  </si>
  <si>
    <t>Kontantstrøm Prosjekt</t>
  </si>
  <si>
    <t>Prosjektkostnader  (fylles ut på fanen investeringsanalyse)</t>
  </si>
  <si>
    <t>Driftkostnader</t>
  </si>
  <si>
    <t>Endring driftkostnader</t>
  </si>
  <si>
    <t>Grunnlag nåverdiberegning</t>
  </si>
  <si>
    <t>Nåverdiberegning:</t>
  </si>
  <si>
    <t>Avkastningskrav (%)</t>
  </si>
  <si>
    <t>Nåverdi:</t>
  </si>
  <si>
    <t>(Nåverdi større enn null tilsier at investeringen lønner seg)</t>
  </si>
  <si>
    <t>Nåverdi u/justering driftkost.</t>
  </si>
  <si>
    <t>Kontroll:</t>
  </si>
  <si>
    <t>År0</t>
  </si>
  <si>
    <t>Renteberegning</t>
  </si>
  <si>
    <t>Nåverdi rentersrente</t>
  </si>
  <si>
    <t>Nåverdi formel</t>
  </si>
  <si>
    <t>Internrente</t>
  </si>
  <si>
    <t>Direkte påvirkning på personell</t>
  </si>
  <si>
    <t>Ingen endring i arbeidsrutiner hos personell</t>
  </si>
  <si>
    <t>Mindre endringer i arbeidsrutiner hos 1 faggruppe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</si>
</sst>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 ;[Red]\-#,##0.0\ 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31849B"/>
      <name val="Cambria"/>
      <family val="1"/>
    </font>
    <font>
      <i/>
      <sz val="12"/>
      <color rgb="FF31849B"/>
      <name val="Cambria"/>
      <family val="1"/>
    </font>
    <font>
      <sz val="11"/>
      <color theme="4" tint="-0.249977111117893"/>
      <name val="Segoe UI"/>
      <family val="2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charset val="1"/>
    </font>
    <font>
      <sz val="11"/>
      <color rgb="FF0070C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DAEEF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2CDDC"/>
      </left>
      <right style="medium">
        <color rgb="FF92CDDC"/>
      </right>
      <top style="medium">
        <color rgb="FF92CDDC"/>
      </top>
      <bottom/>
      <diagonal/>
    </border>
    <border>
      <left style="medium">
        <color rgb="FF92CDDC"/>
      </left>
      <right style="medium">
        <color rgb="FF92CDDC"/>
      </right>
      <top/>
      <bottom style="thick">
        <color rgb="FF92CDDC"/>
      </bottom>
      <diagonal/>
    </border>
    <border>
      <left/>
      <right style="medium">
        <color rgb="FF92CDDC"/>
      </right>
      <top style="medium">
        <color rgb="FF92CDDC"/>
      </top>
      <bottom/>
      <diagonal/>
    </border>
    <border>
      <left/>
      <right style="medium">
        <color rgb="FF92CDDC"/>
      </right>
      <top/>
      <bottom style="thick">
        <color rgb="FF92CDDC"/>
      </bottom>
      <diagonal/>
    </border>
    <border>
      <left style="medium">
        <color rgb="FF92CDDC"/>
      </left>
      <right style="medium">
        <color rgb="FF92CDDC"/>
      </right>
      <top/>
      <bottom style="medium">
        <color rgb="FF92CDDC"/>
      </bottom>
      <diagonal/>
    </border>
    <border>
      <left/>
      <right style="medium">
        <color rgb="FF92CDDC"/>
      </right>
      <top/>
      <bottom style="medium">
        <color rgb="FF92CDDC"/>
      </bottom>
      <diagonal/>
    </border>
    <border>
      <left style="medium">
        <color rgb="FF92CDDC"/>
      </left>
      <right style="medium">
        <color rgb="FF92CDDC"/>
      </right>
      <top style="medium">
        <color rgb="FF92CDDC"/>
      </top>
      <bottom style="medium">
        <color indexed="64"/>
      </bottom>
      <diagonal/>
    </border>
    <border>
      <left/>
      <right style="medium">
        <color rgb="FF92CDDC"/>
      </right>
      <top style="medium">
        <color rgb="FF92CDDC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52">
    <xf numFmtId="0" fontId="0" fillId="0" borderId="0" xfId="0"/>
    <xf numFmtId="9" fontId="0" fillId="0" borderId="0" xfId="0" applyNumberFormat="1"/>
    <xf numFmtId="0" fontId="2" fillId="0" borderId="0" xfId="0" applyFont="1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164" fontId="3" fillId="0" borderId="0" xfId="1" applyNumberFormat="1" applyFill="1" applyBorder="1"/>
    <xf numFmtId="164" fontId="4" fillId="0" borderId="0" xfId="1" applyNumberFormat="1" applyFont="1" applyFill="1" applyBorder="1"/>
    <xf numFmtId="3" fontId="1" fillId="0" borderId="0" xfId="0" applyNumberFormat="1" applyFont="1"/>
    <xf numFmtId="0" fontId="3" fillId="0" borderId="0" xfId="1" applyFill="1" applyBorder="1"/>
    <xf numFmtId="0" fontId="5" fillId="0" borderId="0" xfId="0" applyFont="1"/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4" borderId="0" xfId="0" applyFill="1"/>
    <xf numFmtId="0" fontId="0" fillId="5" borderId="0" xfId="0" applyFill="1"/>
    <xf numFmtId="0" fontId="0" fillId="0" borderId="0" xfId="0" applyAlignment="1">
      <alignment wrapText="1"/>
    </xf>
    <xf numFmtId="0" fontId="1" fillId="0" borderId="1" xfId="0" applyFont="1" applyBorder="1"/>
    <xf numFmtId="0" fontId="1" fillId="4" borderId="0" xfId="0" applyFont="1" applyFill="1"/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11" fillId="7" borderId="0" xfId="0" applyFont="1" applyFill="1"/>
    <xf numFmtId="0" fontId="11" fillId="7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2" fillId="0" borderId="11" xfId="0" applyFont="1" applyBorder="1" applyAlignment="1">
      <alignment wrapText="1"/>
    </xf>
    <xf numFmtId="0" fontId="13" fillId="0" borderId="11" xfId="0" applyFont="1" applyBorder="1" applyAlignment="1">
      <alignment wrapText="1"/>
    </xf>
    <xf numFmtId="0" fontId="11" fillId="7" borderId="10" xfId="0" applyFont="1" applyFill="1" applyBorder="1" applyAlignment="1">
      <alignment wrapText="1"/>
    </xf>
    <xf numFmtId="0" fontId="14" fillId="6" borderId="11" xfId="0" applyFont="1" applyFill="1" applyBorder="1" applyAlignment="1">
      <alignment wrapText="1"/>
    </xf>
    <xf numFmtId="0" fontId="15" fillId="0" borderId="11" xfId="0" applyFont="1" applyBorder="1" applyAlignment="1">
      <alignment wrapText="1"/>
    </xf>
    <xf numFmtId="0" fontId="11" fillId="7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1" xfId="0" applyFont="1" applyBorder="1"/>
    <xf numFmtId="0" fontId="9" fillId="0" borderId="11" xfId="0" applyFont="1" applyBorder="1" applyAlignment="1">
      <alignment wrapText="1"/>
    </xf>
    <xf numFmtId="0" fontId="9" fillId="0" borderId="11" xfId="0" applyFont="1" applyBorder="1" applyAlignment="1">
      <alignment horizontal="left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0" fillId="0" borderId="12" xfId="0" applyBorder="1"/>
    <xf numFmtId="0" fontId="10" fillId="5" borderId="1" xfId="0" applyFont="1" applyFill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</cellXfs>
  <cellStyles count="2">
    <cellStyle name="God" xfId="1" builtinId="26"/>
    <cellStyle name="Normal" xfId="0" builtinId="0"/>
  </cellStyles>
  <dxfs count="9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fill>
        <patternFill patternType="solid">
          <fgColor indexed="64"/>
          <bgColor rgb="FFE2EFDA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</font>
      <fill>
        <patternFill patternType="none">
          <fgColor indexed="64"/>
          <bgColor auto="1"/>
        </patternFill>
      </fill>
    </dxf>
    <dxf>
      <fill>
        <patternFill patternType="none">
          <fgColor rgb="FF000000"/>
          <bgColor auto="1"/>
        </patternFill>
      </fill>
    </dxf>
    <dxf>
      <font>
        <b/>
      </font>
      <fill>
        <patternFill patternType="solid">
          <fgColor indexed="64"/>
          <bgColor rgb="FFE2EFDA"/>
        </patternFill>
      </fill>
    </dxf>
  </dxfs>
  <tableStyles count="0" defaultTableStyle="TableStyleMedium2" defaultPivotStyle="PivotStyleLight16"/>
  <colors>
    <mruColors>
      <color rgb="FFFF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Prosjektkart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'Veiledning til Spiderweb '!$B$36</c:f>
              <c:strCache>
                <c:ptCount val="1"/>
                <c:pt idx="0">
                  <c:v>Vurdering for aktuelt prosjekt</c:v>
                </c:pt>
              </c:strCache>
            </c:strRef>
          </c:tx>
          <c:spPr>
            <a:solidFill>
              <a:schemeClr val="accent1">
                <a:alpha val="50196"/>
              </a:schemeClr>
            </a:solidFill>
            <a:ln w="25400">
              <a:solidFill>
                <a:schemeClr val="accent1"/>
              </a:solidFill>
              <a:prstDash val="sysDot"/>
            </a:ln>
            <a:effectLst/>
          </c:spPr>
          <c:cat>
            <c:strRef>
              <c:f>'Veiledning til Spiderweb '!$A$37:$A$42</c:f>
              <c:strCache>
                <c:ptCount val="6"/>
                <c:pt idx="0">
                  <c:v>Graden av nytenkning/utvikling</c:v>
                </c:pt>
                <c:pt idx="1">
                  <c:v>Økonomisk størrelse</c:v>
                </c:pt>
                <c:pt idx="2">
                  <c:v>Avhengighet til andre prosjekter</c:v>
                </c:pt>
                <c:pt idx="3">
                  <c:v>Direkte påvirkning på personell</c:v>
                </c:pt>
                <c:pt idx="4">
                  <c:v>Interessenter</c:v>
                </c:pt>
                <c:pt idx="5">
                  <c:v>Prosjektorganisasjon</c:v>
                </c:pt>
              </c:strCache>
            </c:strRef>
          </c:cat>
          <c:val>
            <c:numRef>
              <c:f>'Veiledning til Spiderweb '!$B$37:$B$42</c:f>
              <c:numCache>
                <c:formatCode>General</c:formatCode>
                <c:ptCount val="6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E-4851-AA91-626378948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316320"/>
        <c:axId val="372317632"/>
      </c:radarChart>
      <c:catAx>
        <c:axId val="372316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72317632"/>
        <c:crosses val="autoZero"/>
        <c:auto val="1"/>
        <c:lblAlgn val="ctr"/>
        <c:lblOffset val="100"/>
        <c:noMultiLvlLbl val="0"/>
      </c:catAx>
      <c:valAx>
        <c:axId val="372317632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723163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Inntjening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'Inntjening og nåverdi'!$A$5</c:f>
              <c:strCache>
                <c:ptCount val="1"/>
                <c:pt idx="0">
                  <c:v>Kontantstrøm Prosjekt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'Inntjening og nåverdi'!$B$3:$I$4</c:f>
              <c:multiLvlStrCache>
                <c:ptCount val="8"/>
                <c:lvl>
                  <c:pt idx="0">
                    <c:v>År1</c:v>
                  </c:pt>
                  <c:pt idx="1">
                    <c:v>År2</c:v>
                  </c:pt>
                  <c:pt idx="2">
                    <c:v>År3</c:v>
                  </c:pt>
                  <c:pt idx="3">
                    <c:v>År4</c:v>
                  </c:pt>
                  <c:pt idx="4">
                    <c:v>År5</c:v>
                  </c:pt>
                  <c:pt idx="5">
                    <c:v>År6</c:v>
                  </c:pt>
                  <c:pt idx="6">
                    <c:v>År7</c:v>
                  </c:pt>
                  <c:pt idx="7">
                    <c:v>År8</c:v>
                  </c:pt>
                </c:lvl>
                <c:lvl>
                  <c:pt idx="0">
                    <c:v>Utgifter:</c:v>
                  </c:pt>
                  <c:pt idx="3">
                    <c:v>Inntekter:</c:v>
                  </c:pt>
                </c:lvl>
              </c:multiLvlStrCache>
            </c:multiLvlStrRef>
          </c:cat>
          <c:val>
            <c:numRef>
              <c:f>'Inntjening og nåverdi'!$B$5:$I$5</c:f>
              <c:numCache>
                <c:formatCode>General</c:formatCode>
                <c:ptCount val="8"/>
                <c:pt idx="0">
                  <c:v>-20</c:v>
                </c:pt>
                <c:pt idx="1">
                  <c:v>-30</c:v>
                </c:pt>
                <c:pt idx="2">
                  <c:v>-25</c:v>
                </c:pt>
                <c:pt idx="3">
                  <c:v>5</c:v>
                </c:pt>
                <c:pt idx="4">
                  <c:v>20</c:v>
                </c:pt>
                <c:pt idx="5">
                  <c:v>30</c:v>
                </c:pt>
                <c:pt idx="6">
                  <c:v>35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7D-4C56-BA41-7FBC0D747583}"/>
            </c:ext>
          </c:extLst>
        </c:ser>
        <c:ser>
          <c:idx val="1"/>
          <c:order val="1"/>
          <c:tx>
            <c:strRef>
              <c:f>'Inntjening og nåverdi'!$A$6</c:f>
              <c:strCache>
                <c:ptCount val="1"/>
                <c:pt idx="0">
                  <c:v>Driftkostnader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'Inntjening og nåverdi'!$B$3:$I$4</c:f>
              <c:multiLvlStrCache>
                <c:ptCount val="8"/>
                <c:lvl>
                  <c:pt idx="0">
                    <c:v>År1</c:v>
                  </c:pt>
                  <c:pt idx="1">
                    <c:v>År2</c:v>
                  </c:pt>
                  <c:pt idx="2">
                    <c:v>År3</c:v>
                  </c:pt>
                  <c:pt idx="3">
                    <c:v>År4</c:v>
                  </c:pt>
                  <c:pt idx="4">
                    <c:v>År5</c:v>
                  </c:pt>
                  <c:pt idx="5">
                    <c:v>År6</c:v>
                  </c:pt>
                  <c:pt idx="6">
                    <c:v>År7</c:v>
                  </c:pt>
                  <c:pt idx="7">
                    <c:v>År8</c:v>
                  </c:pt>
                </c:lvl>
                <c:lvl>
                  <c:pt idx="0">
                    <c:v>Utgifter:</c:v>
                  </c:pt>
                  <c:pt idx="3">
                    <c:v>Inntekter:</c:v>
                  </c:pt>
                </c:lvl>
              </c:multiLvlStrCache>
            </c:multiLvlStrRef>
          </c:cat>
          <c:val>
            <c:numRef>
              <c:f>'Inntjening og nåverdi'!$B$6:$I$6</c:f>
              <c:numCache>
                <c:formatCode>General</c:formatCode>
                <c:ptCount val="8"/>
                <c:pt idx="0">
                  <c:v>-5</c:v>
                </c:pt>
                <c:pt idx="1">
                  <c:v>-5</c:v>
                </c:pt>
                <c:pt idx="2">
                  <c:v>-10</c:v>
                </c:pt>
                <c:pt idx="3">
                  <c:v>-9</c:v>
                </c:pt>
                <c:pt idx="4">
                  <c:v>-8</c:v>
                </c:pt>
                <c:pt idx="5">
                  <c:v>-8</c:v>
                </c:pt>
                <c:pt idx="6">
                  <c:v>-8</c:v>
                </c:pt>
                <c:pt idx="7">
                  <c:v>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7D-4C56-BA41-7FBC0D747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7485496"/>
        <c:axId val="557487464"/>
      </c:barChart>
      <c:catAx>
        <c:axId val="557485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57487464"/>
        <c:crosses val="autoZero"/>
        <c:auto val="1"/>
        <c:lblAlgn val="ctr"/>
        <c:lblOffset val="100"/>
        <c:noMultiLvlLbl val="0"/>
      </c:catAx>
      <c:valAx>
        <c:axId val="557487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57485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</xdr:row>
      <xdr:rowOff>152400</xdr:rowOff>
    </xdr:from>
    <xdr:to>
      <xdr:col>3</xdr:col>
      <xdr:colOff>1504950</xdr:colOff>
      <xdr:row>25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739589</xdr:colOff>
      <xdr:row>30</xdr:row>
      <xdr:rowOff>112059</xdr:rowOff>
    </xdr:from>
    <xdr:to>
      <xdr:col>4</xdr:col>
      <xdr:colOff>1000124</xdr:colOff>
      <xdr:row>32</xdr:row>
      <xdr:rowOff>178593</xdr:rowOff>
    </xdr:to>
    <xdr:sp macro="" textlink="">
      <xdr:nvSpPr>
        <xdr:cNvPr id="4" name="Pil ne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328471" y="13637559"/>
          <a:ext cx="260535" cy="45874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4</xdr:col>
      <xdr:colOff>308442</xdr:colOff>
      <xdr:row>25</xdr:row>
      <xdr:rowOff>100432</xdr:rowOff>
    </xdr:from>
    <xdr:to>
      <xdr:col>6</xdr:col>
      <xdr:colOff>1949123</xdr:colOff>
      <xdr:row>30</xdr:row>
      <xdr:rowOff>40901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00000000-0008-0000-0100-000005000000}"/>
            </a:ext>
            <a:ext uri="{147F2762-F138-4A5C-976F-8EAC2B608ADB}">
              <a16:predDERef xmlns:a16="http://schemas.microsoft.com/office/drawing/2014/main" pred="{00000000-0008-0000-0100-000004000000}"/>
            </a:ext>
          </a:extLst>
        </xdr:cNvPr>
        <xdr:cNvSpPr txBox="1"/>
      </xdr:nvSpPr>
      <xdr:spPr>
        <a:xfrm>
          <a:off x="13357692" y="6005932"/>
          <a:ext cx="3459956" cy="892969"/>
        </a:xfrm>
        <a:prstGeom prst="rect">
          <a:avLst/>
        </a:prstGeom>
        <a:solidFill>
          <a:schemeClr val="bg1"/>
        </a:solidFill>
        <a:ln>
          <a:solidFill>
            <a:schemeClr val="accent2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600" b="1"/>
            <a:t>OBS:  Innholdet i denne kolonnen</a:t>
          </a:r>
          <a:r>
            <a:rPr lang="nb-NO" sz="1600" b="1" baseline="0"/>
            <a:t> må ikke slettes eller endres, da vil ikke diagrammet virke</a:t>
          </a:r>
          <a:endParaRPr lang="nb-NO" sz="16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1409699</xdr:colOff>
      <xdr:row>13</xdr:row>
      <xdr:rowOff>142875</xdr:rowOff>
    </xdr:from>
    <xdr:to>
      <xdr:col>8</xdr:col>
      <xdr:colOff>742950</xdr:colOff>
      <xdr:row>34</xdr:row>
      <xdr:rowOff>9525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l1342" displayName="Tabell1342" ref="E36:K44" totalsRowShown="0" headerRowDxfId="8" dataDxfId="7">
  <autoFilter ref="E36:K44"/>
  <tableColumns count="7">
    <tableColumn id="1" name="Gyldige verdier" dataDxfId="6"/>
    <tableColumn id="6" name="Graden av nytenkning/Utvikling" dataDxfId="5"/>
    <tableColumn id="2" name="Økonomisk Størrelse" dataDxfId="4"/>
    <tableColumn id="3" name="Avhengighet til andre prosjekter" dataDxfId="3"/>
    <tableColumn id="4" name="Direkte påvirkning på personell" dataDxfId="2"/>
    <tableColumn id="5" name="Interessenter" dataDxfId="1"/>
    <tableColumn id="9" name="Prosjektorganisasjo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:K59"/>
  <sheetViews>
    <sheetView tabSelected="1" zoomScale="85" zoomScaleNormal="85" workbookViewId="0">
      <selection activeCell="G38" sqref="G38"/>
    </sheetView>
  </sheetViews>
  <sheetFormatPr baseColWidth="10" defaultColWidth="11.42578125" defaultRowHeight="15" x14ac:dyDescent="0.25"/>
  <cols>
    <col min="1" max="1" width="23" bestFit="1" customWidth="1"/>
    <col min="2" max="2" width="22.7109375" customWidth="1"/>
    <col min="3" max="3" width="48.5703125" customWidth="1"/>
    <col min="4" max="4" width="22.7109375" customWidth="1"/>
    <col min="5" max="5" width="27.28515625" style="3" bestFit="1" customWidth="1"/>
    <col min="6" max="6" width="27.28515625" style="3" customWidth="1"/>
    <col min="7" max="7" width="31.7109375" customWidth="1"/>
    <col min="8" max="8" width="27" customWidth="1"/>
    <col min="9" max="10" width="26.28515625" customWidth="1"/>
    <col min="11" max="11" width="26.85546875" customWidth="1"/>
  </cols>
  <sheetData>
    <row r="32" spans="1:1" ht="15.75" x14ac:dyDescent="0.25">
      <c r="A32" s="11"/>
    </row>
    <row r="33" spans="1:11" ht="15.75" x14ac:dyDescent="0.25">
      <c r="A33" s="11"/>
    </row>
    <row r="35" spans="1:11" ht="75.75" customHeight="1" x14ac:dyDescent="0.3">
      <c r="A35" s="40"/>
      <c r="B35" s="40"/>
      <c r="C35" s="40"/>
      <c r="D35" s="26"/>
      <c r="E35" s="47" t="s">
        <v>9</v>
      </c>
      <c r="F35" s="47"/>
      <c r="G35" s="47"/>
      <c r="H35" s="47"/>
      <c r="I35" s="47"/>
      <c r="J35" s="47"/>
      <c r="K35" s="47"/>
    </row>
    <row r="36" spans="1:11" ht="52.5" customHeight="1" x14ac:dyDescent="0.3">
      <c r="A36" s="41" t="s">
        <v>0</v>
      </c>
      <c r="B36" s="42" t="s">
        <v>1</v>
      </c>
      <c r="C36" s="43" t="s">
        <v>2</v>
      </c>
      <c r="D36" s="27"/>
      <c r="E36" s="36" t="s">
        <v>3</v>
      </c>
      <c r="F36" s="31" t="s">
        <v>10</v>
      </c>
      <c r="G36" s="36" t="s">
        <v>11</v>
      </c>
      <c r="H36" s="30" t="s">
        <v>6</v>
      </c>
      <c r="I36" s="30" t="s">
        <v>97</v>
      </c>
      <c r="J36" s="30" t="s">
        <v>7</v>
      </c>
      <c r="K36" s="30" t="s">
        <v>8</v>
      </c>
    </row>
    <row r="37" spans="1:11" ht="120" x14ac:dyDescent="0.25">
      <c r="A37" s="44" t="s">
        <v>4</v>
      </c>
      <c r="B37" s="45">
        <v>5</v>
      </c>
      <c r="C37" s="46"/>
      <c r="E37" s="39">
        <v>1</v>
      </c>
      <c r="F37" s="34" t="s">
        <v>12</v>
      </c>
      <c r="G37" s="34" t="s">
        <v>13</v>
      </c>
      <c r="H37" s="34" t="s">
        <v>14</v>
      </c>
      <c r="I37" s="34" t="s">
        <v>98</v>
      </c>
      <c r="J37" s="34" t="s">
        <v>15</v>
      </c>
      <c r="K37" s="37" t="s">
        <v>16</v>
      </c>
    </row>
    <row r="38" spans="1:11" ht="116.25" customHeight="1" x14ac:dyDescent="0.25">
      <c r="A38" s="24" t="s">
        <v>5</v>
      </c>
      <c r="B38" s="24">
        <v>2</v>
      </c>
      <c r="C38" s="28"/>
      <c r="E38" s="39">
        <v>2</v>
      </c>
      <c r="F38" s="34" t="s">
        <v>17</v>
      </c>
      <c r="G38" s="34" t="s">
        <v>18</v>
      </c>
      <c r="H38" s="34" t="s">
        <v>19</v>
      </c>
      <c r="I38" s="34" t="s">
        <v>99</v>
      </c>
      <c r="J38" s="34" t="s">
        <v>20</v>
      </c>
      <c r="K38" s="37" t="s">
        <v>21</v>
      </c>
    </row>
    <row r="39" spans="1:11" ht="128.25" customHeight="1" x14ac:dyDescent="0.25">
      <c r="A39" s="29" t="s">
        <v>6</v>
      </c>
      <c r="B39" s="24">
        <v>5</v>
      </c>
      <c r="C39" s="28"/>
      <c r="E39" s="39">
        <v>3</v>
      </c>
      <c r="F39" s="34" t="s">
        <v>22</v>
      </c>
      <c r="G39" s="34" t="s">
        <v>23</v>
      </c>
      <c r="H39" s="34" t="s">
        <v>24</v>
      </c>
      <c r="I39" s="34" t="s">
        <v>25</v>
      </c>
      <c r="J39" s="34" t="s">
        <v>26</v>
      </c>
      <c r="K39" s="37" t="s">
        <v>27</v>
      </c>
    </row>
    <row r="40" spans="1:11" ht="114" customHeight="1" x14ac:dyDescent="0.25">
      <c r="A40" s="29" t="s">
        <v>97</v>
      </c>
      <c r="B40" s="24">
        <v>4</v>
      </c>
      <c r="C40" s="28"/>
      <c r="E40" s="39">
        <v>4</v>
      </c>
      <c r="F40" s="34" t="s">
        <v>28</v>
      </c>
      <c r="G40" s="34" t="s">
        <v>29</v>
      </c>
      <c r="H40" s="35" t="s">
        <v>30</v>
      </c>
      <c r="I40" s="34" t="s">
        <v>31</v>
      </c>
      <c r="J40" s="38" t="s">
        <v>32</v>
      </c>
      <c r="K40" s="37" t="s">
        <v>33</v>
      </c>
    </row>
    <row r="41" spans="1:11" ht="102.75" customHeight="1" x14ac:dyDescent="0.25">
      <c r="A41" s="24" t="s">
        <v>7</v>
      </c>
      <c r="B41" s="24">
        <v>3</v>
      </c>
      <c r="C41" s="28"/>
      <c r="E41" s="39">
        <v>5</v>
      </c>
      <c r="F41" s="34" t="s">
        <v>34</v>
      </c>
      <c r="G41" s="34" t="s">
        <v>35</v>
      </c>
      <c r="H41" s="35" t="s">
        <v>36</v>
      </c>
      <c r="I41" s="34" t="s">
        <v>37</v>
      </c>
      <c r="J41" s="38" t="s">
        <v>38</v>
      </c>
      <c r="K41" s="37" t="s">
        <v>39</v>
      </c>
    </row>
    <row r="42" spans="1:11" ht="81.75" customHeight="1" x14ac:dyDescent="0.25">
      <c r="A42" s="24" t="s">
        <v>8</v>
      </c>
      <c r="B42" s="24">
        <v>3</v>
      </c>
      <c r="C42" s="28"/>
      <c r="E42" s="39">
        <v>6</v>
      </c>
      <c r="F42" s="35" t="s">
        <v>40</v>
      </c>
      <c r="G42" s="34" t="s">
        <v>41</v>
      </c>
      <c r="H42" s="35" t="s">
        <v>42</v>
      </c>
      <c r="I42" s="38" t="s">
        <v>43</v>
      </c>
      <c r="J42" s="38" t="s">
        <v>44</v>
      </c>
      <c r="K42" s="37" t="s">
        <v>45</v>
      </c>
    </row>
    <row r="43" spans="1:11" x14ac:dyDescent="0.25">
      <c r="I43" s="32"/>
      <c r="J43" s="33"/>
    </row>
    <row r="44" spans="1:11" ht="20.25" customHeight="1" x14ac:dyDescent="0.25">
      <c r="I44" s="33"/>
    </row>
    <row r="50" ht="20.25" customHeight="1" x14ac:dyDescent="0.25"/>
    <row r="51" ht="20.25" customHeight="1" x14ac:dyDescent="0.25"/>
    <row r="52" ht="20.25" customHeight="1" x14ac:dyDescent="0.25"/>
    <row r="53" ht="20.25" customHeight="1" x14ac:dyDescent="0.25"/>
    <row r="54" ht="20.25" customHeight="1" x14ac:dyDescent="0.25"/>
    <row r="55" ht="20.25" customHeight="1" x14ac:dyDescent="0.25"/>
    <row r="56" ht="20.25" customHeight="1" x14ac:dyDescent="0.25"/>
    <row r="57" ht="20.25" customHeight="1" x14ac:dyDescent="0.25"/>
    <row r="58" ht="20.25" customHeight="1" x14ac:dyDescent="0.25"/>
    <row r="59" ht="20.25" customHeight="1" x14ac:dyDescent="0.25"/>
  </sheetData>
  <mergeCells count="1">
    <mergeCell ref="E35:K35"/>
  </mergeCells>
  <dataValidations count="1">
    <dataValidation type="list" allowBlank="1" showInputMessage="1" showErrorMessage="1" sqref="B37:B42">
      <formula1>$E$37:$E$42</formula1>
    </dataValidation>
  </dataValidations>
  <pageMargins left="0.7" right="0.7" top="0.75" bottom="0.75" header="0.3" footer="0.3"/>
  <pageSetup paperSize="9" orientation="portrait" r:id="rId1"/>
  <headerFooter>
    <oddFooter>&amp;L&amp;1#&amp;"Calibri"&amp;6&amp;K000000Intern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A15" workbookViewId="0">
      <selection activeCell="A29" sqref="A29"/>
    </sheetView>
  </sheetViews>
  <sheetFormatPr baseColWidth="10" defaultColWidth="11.42578125" defaultRowHeight="15" x14ac:dyDescent="0.25"/>
  <cols>
    <col min="1" max="1" width="45.42578125" customWidth="1"/>
  </cols>
  <sheetData>
    <row r="1" spans="1:18" ht="16.5" customHeight="1" x14ac:dyDescent="0.25">
      <c r="A1" s="50"/>
      <c r="B1" s="12" t="s">
        <v>46</v>
      </c>
      <c r="C1" s="12" t="s">
        <v>47</v>
      </c>
      <c r="D1" s="20" t="s">
        <v>48</v>
      </c>
      <c r="E1" s="20" t="s">
        <v>49</v>
      </c>
      <c r="F1" s="20" t="s">
        <v>50</v>
      </c>
      <c r="G1" s="20" t="s">
        <v>51</v>
      </c>
      <c r="H1" s="20" t="s">
        <v>52</v>
      </c>
      <c r="I1" s="20" t="s">
        <v>53</v>
      </c>
      <c r="J1" s="48" t="s">
        <v>54</v>
      </c>
      <c r="M1" s="21" t="s">
        <v>55</v>
      </c>
      <c r="N1" s="21" t="s">
        <v>56</v>
      </c>
      <c r="O1" s="21" t="s">
        <v>57</v>
      </c>
      <c r="P1" s="21" t="s">
        <v>58</v>
      </c>
      <c r="Q1" s="21" t="s">
        <v>59</v>
      </c>
      <c r="R1" s="21" t="s">
        <v>60</v>
      </c>
    </row>
    <row r="2" spans="1:18" ht="16.5" thickBot="1" x14ac:dyDescent="0.3">
      <c r="A2" s="51"/>
      <c r="B2" s="13">
        <v>2022</v>
      </c>
      <c r="C2" s="13">
        <v>2023</v>
      </c>
      <c r="D2" s="13">
        <v>2024</v>
      </c>
      <c r="E2" s="13">
        <v>2025</v>
      </c>
      <c r="F2" s="13">
        <v>2026</v>
      </c>
      <c r="G2" s="13">
        <v>2027</v>
      </c>
      <c r="H2" s="13">
        <v>2028</v>
      </c>
      <c r="I2" s="13">
        <v>2029</v>
      </c>
      <c r="J2" s="49"/>
      <c r="M2" s="21" t="s">
        <v>61</v>
      </c>
      <c r="N2" s="21">
        <v>5</v>
      </c>
      <c r="O2" s="21">
        <v>5</v>
      </c>
      <c r="P2" s="21">
        <v>10</v>
      </c>
      <c r="Q2" s="21">
        <v>10</v>
      </c>
      <c r="R2" s="21">
        <v>10</v>
      </c>
    </row>
    <row r="3" spans="1:18" ht="17.25" thickTop="1" thickBot="1" x14ac:dyDescent="0.3">
      <c r="A3" s="14" t="s">
        <v>62</v>
      </c>
      <c r="B3" s="15">
        <v>20</v>
      </c>
      <c r="C3" s="15">
        <v>30</v>
      </c>
      <c r="D3" s="15">
        <v>25</v>
      </c>
      <c r="E3" s="15"/>
      <c r="F3" s="15"/>
      <c r="G3" s="15"/>
      <c r="H3" s="15"/>
      <c r="I3" s="15"/>
      <c r="J3" s="15">
        <f>SUM(B3:I3)</f>
        <v>75</v>
      </c>
      <c r="M3" s="21" t="s">
        <v>63</v>
      </c>
      <c r="N3" s="21">
        <v>0</v>
      </c>
      <c r="O3" s="21">
        <v>5</v>
      </c>
      <c r="P3" s="21">
        <v>10</v>
      </c>
      <c r="Q3" s="21">
        <v>10</v>
      </c>
      <c r="R3" s="21">
        <v>10</v>
      </c>
    </row>
    <row r="4" spans="1:18" ht="16.5" thickBot="1" x14ac:dyDescent="0.3">
      <c r="A4" s="16" t="s">
        <v>64</v>
      </c>
      <c r="B4" s="17">
        <v>5</v>
      </c>
      <c r="C4" s="17">
        <v>5</v>
      </c>
      <c r="D4" s="17">
        <v>10</v>
      </c>
      <c r="E4" s="17">
        <v>9</v>
      </c>
      <c r="F4" s="17">
        <v>8</v>
      </c>
      <c r="G4" s="17">
        <v>8</v>
      </c>
      <c r="H4" s="17">
        <v>8</v>
      </c>
      <c r="I4" s="17">
        <v>8</v>
      </c>
      <c r="J4" s="15"/>
      <c r="M4" s="21" t="s">
        <v>65</v>
      </c>
      <c r="N4" s="21">
        <v>0</v>
      </c>
      <c r="O4" s="21">
        <v>10</v>
      </c>
      <c r="P4" s="21">
        <v>10</v>
      </c>
      <c r="Q4" s="21">
        <v>15</v>
      </c>
      <c r="R4" s="21">
        <v>15</v>
      </c>
    </row>
    <row r="5" spans="1:18" ht="16.5" thickBot="1" x14ac:dyDescent="0.3">
      <c r="A5" s="18" t="s">
        <v>66</v>
      </c>
      <c r="B5" s="19"/>
      <c r="C5" s="19"/>
      <c r="D5" s="19"/>
      <c r="E5" s="19">
        <f>N5</f>
        <v>5</v>
      </c>
      <c r="F5" s="19">
        <f t="shared" ref="F5:I5" si="0">O5</f>
        <v>20</v>
      </c>
      <c r="G5" s="19">
        <f t="shared" si="0"/>
        <v>30</v>
      </c>
      <c r="H5" s="19">
        <f t="shared" si="0"/>
        <v>35</v>
      </c>
      <c r="I5" s="19">
        <f t="shared" si="0"/>
        <v>35</v>
      </c>
      <c r="J5" s="19"/>
      <c r="M5" s="25" t="s">
        <v>67</v>
      </c>
      <c r="N5" s="25">
        <f>SUM(N2:N4)</f>
        <v>5</v>
      </c>
      <c r="O5" s="25">
        <f>SUM(O2:O4)</f>
        <v>20</v>
      </c>
      <c r="P5" s="25">
        <f>SUM(P2:P4)</f>
        <v>30</v>
      </c>
      <c r="Q5" s="25">
        <f>SUM(Q2:Q4)</f>
        <v>35</v>
      </c>
      <c r="R5" s="25">
        <f>SUM(R2:R4)</f>
        <v>35</v>
      </c>
    </row>
    <row r="6" spans="1:18" ht="16.5" thickBot="1" x14ac:dyDescent="0.3">
      <c r="A6" s="16" t="s">
        <v>68</v>
      </c>
      <c r="B6" s="17">
        <f>B5-B3-B4</f>
        <v>-25</v>
      </c>
      <c r="C6" s="17">
        <f t="shared" ref="C6:I6" si="1">C5-C3-C4</f>
        <v>-35</v>
      </c>
      <c r="D6" s="17">
        <f t="shared" si="1"/>
        <v>-35</v>
      </c>
      <c r="E6" s="17">
        <f t="shared" si="1"/>
        <v>-4</v>
      </c>
      <c r="F6" s="17">
        <f t="shared" si="1"/>
        <v>12</v>
      </c>
      <c r="G6" s="17">
        <f t="shared" si="1"/>
        <v>22</v>
      </c>
      <c r="H6" s="17">
        <f t="shared" si="1"/>
        <v>27</v>
      </c>
      <c r="I6" s="17">
        <f t="shared" si="1"/>
        <v>27</v>
      </c>
      <c r="J6" s="17"/>
    </row>
    <row r="11" spans="1:18" x14ac:dyDescent="0.25">
      <c r="A11" t="s">
        <v>69</v>
      </c>
    </row>
    <row r="13" spans="1:18" x14ac:dyDescent="0.25">
      <c r="A13" t="s">
        <v>70</v>
      </c>
    </row>
    <row r="14" spans="1:18" x14ac:dyDescent="0.25">
      <c r="A14" t="s">
        <v>71</v>
      </c>
    </row>
    <row r="15" spans="1:18" x14ac:dyDescent="0.25">
      <c r="A15" t="s">
        <v>72</v>
      </c>
    </row>
    <row r="16" spans="1:18" ht="30" x14ac:dyDescent="0.25">
      <c r="A16" s="23" t="s">
        <v>73</v>
      </c>
    </row>
  </sheetData>
  <mergeCells count="2">
    <mergeCell ref="J1:J2"/>
    <mergeCell ref="A1:A2"/>
  </mergeCells>
  <pageMargins left="0.7" right="0.7" top="0.75" bottom="0.75" header="0.3" footer="0.3"/>
  <pageSetup paperSize="9" orientation="portrait" r:id="rId1"/>
  <headerFooter>
    <oddFooter>&amp;L&amp;1#&amp;"Calibri"&amp;6&amp;K000000Intern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O14" sqref="O14"/>
    </sheetView>
  </sheetViews>
  <sheetFormatPr baseColWidth="10" defaultColWidth="11.42578125" defaultRowHeight="15" x14ac:dyDescent="0.25"/>
  <cols>
    <col min="1" max="1" width="27.140625" customWidth="1"/>
  </cols>
  <sheetData>
    <row r="1" spans="1:16" ht="15.75" x14ac:dyDescent="0.25">
      <c r="B1" s="11" t="s">
        <v>74</v>
      </c>
    </row>
    <row r="3" spans="1:16" x14ac:dyDescent="0.25">
      <c r="B3" s="3" t="s">
        <v>75</v>
      </c>
      <c r="E3" s="3" t="s">
        <v>76</v>
      </c>
    </row>
    <row r="4" spans="1:16" x14ac:dyDescent="0.25">
      <c r="B4" t="s">
        <v>77</v>
      </c>
      <c r="C4" t="s">
        <v>78</v>
      </c>
      <c r="D4" t="s">
        <v>79</v>
      </c>
      <c r="E4" t="s">
        <v>56</v>
      </c>
      <c r="F4" t="s">
        <v>57</v>
      </c>
      <c r="G4" t="s">
        <v>58</v>
      </c>
      <c r="H4" t="s">
        <v>59</v>
      </c>
      <c r="I4" t="s">
        <v>60</v>
      </c>
      <c r="L4" s="21" t="s">
        <v>80</v>
      </c>
      <c r="M4" s="21"/>
      <c r="N4" s="21"/>
      <c r="O4" s="21"/>
      <c r="P4" s="21"/>
    </row>
    <row r="5" spans="1:16" x14ac:dyDescent="0.25">
      <c r="A5" t="s">
        <v>81</v>
      </c>
      <c r="B5" s="22">
        <f>-Investeringsanalyse!B3</f>
        <v>-20</v>
      </c>
      <c r="C5" s="22">
        <f>-Investeringsanalyse!C3</f>
        <v>-30</v>
      </c>
      <c r="D5" s="22">
        <f>-Investeringsanalyse!D3</f>
        <v>-25</v>
      </c>
      <c r="E5" s="21">
        <f>Investeringsanalyse!N5</f>
        <v>5</v>
      </c>
      <c r="F5" s="21">
        <f>Investeringsanalyse!O5</f>
        <v>20</v>
      </c>
      <c r="G5" s="21">
        <f>Investeringsanalyse!P5</f>
        <v>30</v>
      </c>
      <c r="H5" s="21">
        <f>Investeringsanalyse!Q5</f>
        <v>35</v>
      </c>
      <c r="I5" s="21">
        <f>Investeringsanalyse!R5</f>
        <v>35</v>
      </c>
      <c r="L5" s="22" t="s">
        <v>82</v>
      </c>
      <c r="M5" s="22"/>
      <c r="N5" s="22"/>
      <c r="O5" s="22"/>
      <c r="P5" s="22"/>
    </row>
    <row r="6" spans="1:16" x14ac:dyDescent="0.25">
      <c r="A6" t="s">
        <v>83</v>
      </c>
      <c r="B6">
        <f>-Investeringsanalyse!B4</f>
        <v>-5</v>
      </c>
      <c r="C6">
        <f>-Investeringsanalyse!C4</f>
        <v>-5</v>
      </c>
      <c r="D6">
        <f>-Investeringsanalyse!D4</f>
        <v>-10</v>
      </c>
      <c r="E6">
        <f>-Investeringsanalyse!E4</f>
        <v>-9</v>
      </c>
      <c r="F6">
        <f>-Investeringsanalyse!F4</f>
        <v>-8</v>
      </c>
      <c r="G6">
        <f>-Investeringsanalyse!G4</f>
        <v>-8</v>
      </c>
      <c r="H6">
        <f>-Investeringsanalyse!H4</f>
        <v>-8</v>
      </c>
      <c r="I6">
        <f>-Investeringsanalyse!I4</f>
        <v>-8</v>
      </c>
    </row>
    <row r="7" spans="1:16" x14ac:dyDescent="0.25">
      <c r="A7" t="s">
        <v>84</v>
      </c>
      <c r="C7">
        <f>C6-$B$6</f>
        <v>0</v>
      </c>
      <c r="D7">
        <f t="shared" ref="D7:I7" si="0">D6-$B$6</f>
        <v>-5</v>
      </c>
      <c r="E7">
        <f t="shared" si="0"/>
        <v>-4</v>
      </c>
      <c r="F7">
        <f t="shared" si="0"/>
        <v>-3</v>
      </c>
      <c r="G7">
        <f t="shared" si="0"/>
        <v>-3</v>
      </c>
      <c r="H7">
        <f t="shared" si="0"/>
        <v>-3</v>
      </c>
      <c r="I7">
        <f t="shared" si="0"/>
        <v>-3</v>
      </c>
    </row>
    <row r="8" spans="1:16" x14ac:dyDescent="0.25">
      <c r="A8" t="s">
        <v>85</v>
      </c>
      <c r="B8">
        <f t="shared" ref="B8:I8" si="1">B5+B7</f>
        <v>-20</v>
      </c>
      <c r="C8">
        <f t="shared" si="1"/>
        <v>-30</v>
      </c>
      <c r="D8">
        <f t="shared" si="1"/>
        <v>-30</v>
      </c>
      <c r="E8">
        <f t="shared" si="1"/>
        <v>1</v>
      </c>
      <c r="F8">
        <f t="shared" si="1"/>
        <v>17</v>
      </c>
      <c r="G8">
        <f t="shared" si="1"/>
        <v>27</v>
      </c>
      <c r="H8">
        <f t="shared" si="1"/>
        <v>32</v>
      </c>
      <c r="I8">
        <f t="shared" si="1"/>
        <v>32</v>
      </c>
    </row>
    <row r="10" spans="1:16" x14ac:dyDescent="0.25">
      <c r="A10" s="3" t="s">
        <v>86</v>
      </c>
    </row>
    <row r="11" spans="1:16" x14ac:dyDescent="0.25">
      <c r="A11" t="s">
        <v>87</v>
      </c>
      <c r="B11" s="1">
        <v>0.04</v>
      </c>
    </row>
    <row r="12" spans="1:16" x14ac:dyDescent="0.25">
      <c r="A12" s="2" t="s">
        <v>88</v>
      </c>
      <c r="B12" s="4">
        <f>SUM(B8:D8) + NPV(B11,E8:I8)</f>
        <v>14.337297296205421</v>
      </c>
      <c r="D12" t="s">
        <v>89</v>
      </c>
    </row>
    <row r="13" spans="1:16" x14ac:dyDescent="0.25">
      <c r="A13" s="2" t="s">
        <v>90</v>
      </c>
      <c r="B13" s="4">
        <f>SUM(B5:D5) + NPV(B11,E5:I5)</f>
        <v>33.654302750792482</v>
      </c>
    </row>
    <row r="38" spans="1:7" x14ac:dyDescent="0.25">
      <c r="A38" t="s">
        <v>91</v>
      </c>
      <c r="B38" t="s">
        <v>92</v>
      </c>
      <c r="C38">
        <v>1</v>
      </c>
      <c r="D38">
        <v>2</v>
      </c>
      <c r="E38">
        <v>3</v>
      </c>
      <c r="F38">
        <v>4</v>
      </c>
      <c r="G38">
        <v>5</v>
      </c>
    </row>
    <row r="39" spans="1:7" x14ac:dyDescent="0.25">
      <c r="B39">
        <v>-75</v>
      </c>
      <c r="C39">
        <v>5</v>
      </c>
      <c r="D39">
        <v>20</v>
      </c>
      <c r="E39">
        <v>30</v>
      </c>
      <c r="F39">
        <v>35</v>
      </c>
      <c r="G39">
        <v>35</v>
      </c>
    </row>
    <row r="40" spans="1:7" x14ac:dyDescent="0.25">
      <c r="A40" t="s">
        <v>93</v>
      </c>
      <c r="B40">
        <f>SUM(B5:D5)</f>
        <v>-75</v>
      </c>
      <c r="C40" s="5">
        <f>E5/(1+$B$11)^C38</f>
        <v>4.8076923076923075</v>
      </c>
      <c r="D40" s="5">
        <f>F5/(1+$B$11)^D38</f>
        <v>18.491124260355029</v>
      </c>
      <c r="E40" s="5">
        <f>G5/(1+$B$11)^E38</f>
        <v>26.669890760127444</v>
      </c>
      <c r="F40" s="5">
        <f>H5/(1+$B$11)^F38</f>
        <v>29.918146686040398</v>
      </c>
      <c r="G40" s="5">
        <f>I5/(1+$B$11)^G38</f>
        <v>28.767448736577304</v>
      </c>
    </row>
    <row r="41" spans="1:7" x14ac:dyDescent="0.25">
      <c r="A41" t="s">
        <v>94</v>
      </c>
      <c r="B41" s="5">
        <f>SUM(B40:G40)</f>
        <v>33.654302750792482</v>
      </c>
    </row>
    <row r="42" spans="1:7" x14ac:dyDescent="0.25">
      <c r="A42" t="s">
        <v>95</v>
      </c>
      <c r="B42" s="8">
        <f>B39+NPV($B$11,C39:G39)</f>
        <v>33.654302750792482</v>
      </c>
    </row>
    <row r="43" spans="1:7" x14ac:dyDescent="0.25">
      <c r="A43" t="s">
        <v>96</v>
      </c>
      <c r="B43" s="1">
        <f>IRR(B39:G39)</f>
        <v>0.15720055462882132</v>
      </c>
      <c r="C43" s="9"/>
      <c r="D43" s="9"/>
      <c r="E43" s="9"/>
      <c r="F43" s="9"/>
      <c r="G43" s="9"/>
    </row>
    <row r="44" spans="1:7" x14ac:dyDescent="0.25">
      <c r="B44" s="6"/>
    </row>
    <row r="45" spans="1:7" x14ac:dyDescent="0.25">
      <c r="B45" s="6"/>
    </row>
    <row r="46" spans="1:7" x14ac:dyDescent="0.25">
      <c r="A46" s="10"/>
      <c r="B46" s="7"/>
    </row>
    <row r="49" spans="2:2" x14ac:dyDescent="0.25">
      <c r="B49" s="1"/>
    </row>
    <row r="51" spans="2:2" x14ac:dyDescent="0.25">
      <c r="B51" s="4"/>
    </row>
  </sheetData>
  <pageMargins left="0.7" right="0.7" top="0.75" bottom="0.75" header="0.3" footer="0.3"/>
  <pageSetup paperSize="9" orientation="portrait" r:id="rId1"/>
  <headerFooter>
    <oddFooter>&amp;L&amp;1#&amp;"Calibri"&amp;6&amp;K000000Intern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64393B61AE2042A41F408AECF56301" ma:contentTypeVersion="10" ma:contentTypeDescription="Opprett et nytt dokument." ma:contentTypeScope="" ma:versionID="34ce99f7d0db22a44e798c04e1d0d731">
  <xsd:schema xmlns:xsd="http://www.w3.org/2001/XMLSchema" xmlns:xs="http://www.w3.org/2001/XMLSchema" xmlns:p="http://schemas.microsoft.com/office/2006/metadata/properties" xmlns:ns2="6ee56b15-f842-442c-aa1d-bc8b04a45754" xmlns:ns3="f4757a59-e123-49da-af1d-7659929df101" targetNamespace="http://schemas.microsoft.com/office/2006/metadata/properties" ma:root="true" ma:fieldsID="382c1632863c6ac62c38606da8f08c3c" ns2:_="" ns3:_="">
    <xsd:import namespace="6ee56b15-f842-442c-aa1d-bc8b04a45754"/>
    <xsd:import namespace="f4757a59-e123-49da-af1d-7659929df1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e56b15-f842-442c-aa1d-bc8b04a457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57a59-e123-49da-af1d-7659929df10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A68B83-99B4-446C-A8D7-4A6081EE62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E398A2-CD31-4635-A386-AF783DF1D7D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ee56b15-f842-442c-aa1d-bc8b04a45754"/>
    <ds:schemaRef ds:uri="http://purl.org/dc/elements/1.1/"/>
    <ds:schemaRef ds:uri="http://schemas.microsoft.com/office/2006/metadata/properties"/>
    <ds:schemaRef ds:uri="f4757a59-e123-49da-af1d-7659929df10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028D4D5-0218-48F0-9850-3AE78148A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e56b15-f842-442c-aa1d-bc8b04a45754"/>
    <ds:schemaRef ds:uri="f4757a59-e123-49da-af1d-7659929df1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Veiledning til Spiderweb </vt:lpstr>
      <vt:lpstr>Investeringsanalyse</vt:lpstr>
      <vt:lpstr>Inntjening og nåverdi</vt:lpstr>
    </vt:vector>
  </TitlesOfParts>
  <Manager/>
  <Company>Helse Midt-Norge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Gausdal, Jon</dc:creator>
  <cp:keywords/>
  <dc:description/>
  <cp:lastModifiedBy>Ohren, Ellen Karoline</cp:lastModifiedBy>
  <cp:revision/>
  <dcterms:created xsi:type="dcterms:W3CDTF">2019-09-12T13:47:31Z</dcterms:created>
  <dcterms:modified xsi:type="dcterms:W3CDTF">2022-12-06T09:56:01Z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0x0101009E64393B61AE2042A41F408AECF56301</vt:lpwstr>
  </property>
  <property fmtid="{D5CDD505-2E9C-101B-9397-08002B2CF9AE}" pid="3" name="MSIP_Label_27c53dd1-6ec2-448f-b81e-3adee47fd651_Enabled">
    <vt:lpwstr>true</vt:lpwstr>
  </property>
  <property fmtid="{D5CDD505-2E9C-101B-9397-08002B2CF9AE}" pid="4" name="MSIP_Label_27c53dd1-6ec2-448f-b81e-3adee47fd651_SetDate">
    <vt:lpwstr>2022-12-06T09:56:01Z</vt:lpwstr>
  </property>
  <property fmtid="{D5CDD505-2E9C-101B-9397-08002B2CF9AE}" pid="5" name="MSIP_Label_27c53dd1-6ec2-448f-b81e-3adee47fd651_Method">
    <vt:lpwstr>Standard</vt:lpwstr>
  </property>
  <property fmtid="{D5CDD505-2E9C-101B-9397-08002B2CF9AE}" pid="6" name="MSIP_Label_27c53dd1-6ec2-448f-b81e-3adee47fd651_Name">
    <vt:lpwstr>Intern</vt:lpwstr>
  </property>
  <property fmtid="{D5CDD505-2E9C-101B-9397-08002B2CF9AE}" pid="7" name="MSIP_Label_27c53dd1-6ec2-448f-b81e-3adee47fd651_SiteId">
    <vt:lpwstr>92c8809f-91e0-445b-804f-b6a7b43ef73a</vt:lpwstr>
  </property>
  <property fmtid="{D5CDD505-2E9C-101B-9397-08002B2CF9AE}" pid="8" name="MSIP_Label_27c53dd1-6ec2-448f-b81e-3adee47fd651_ActionId">
    <vt:lpwstr>6a33c049-751c-40f8-a106-1b6bd5ec12d1</vt:lpwstr>
  </property>
  <property fmtid="{D5CDD505-2E9C-101B-9397-08002B2CF9AE}" pid="9" name="MSIP_Label_27c53dd1-6ec2-448f-b81e-3adee47fd651_ContentBits">
    <vt:lpwstr>2</vt:lpwstr>
  </property>
</Properties>
</file>